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BA4E56FC-4253-4256-A30D-C8980B2E8A36}" xr6:coauthVersionLast="47" xr6:coauthVersionMax="47" xr10:uidLastSave="{00000000-0000-0000-0000-000000000000}"/>
  <bookViews>
    <workbookView xWindow="-120" yWindow="-120" windowWidth="29040" windowHeight="15840" xr2:uid="{6A261892-414D-4C5F-9934-A54663C62305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45" i="1"/>
  <c r="G137" i="1"/>
  <c r="G136" i="1"/>
  <c r="F136" i="1"/>
  <c r="E136" i="1"/>
  <c r="D136" i="1"/>
  <c r="D97" i="1" s="1"/>
  <c r="C136" i="1"/>
  <c r="C97" i="1" s="1"/>
  <c r="B136" i="1"/>
  <c r="G127" i="1"/>
  <c r="G126" i="1" s="1"/>
  <c r="F126" i="1"/>
  <c r="E126" i="1"/>
  <c r="D126" i="1"/>
  <c r="C126" i="1"/>
  <c r="B126" i="1"/>
  <c r="B97" i="1" s="1"/>
  <c r="G119" i="1"/>
  <c r="G116" i="1"/>
  <c r="F116" i="1"/>
  <c r="E116" i="1"/>
  <c r="D116" i="1"/>
  <c r="C116" i="1"/>
  <c r="B116" i="1"/>
  <c r="G106" i="1"/>
  <c r="F106" i="1"/>
  <c r="E106" i="1"/>
  <c r="D106" i="1"/>
  <c r="C106" i="1"/>
  <c r="B106" i="1"/>
  <c r="G98" i="1"/>
  <c r="G97" i="1" s="1"/>
  <c r="F98" i="1"/>
  <c r="F97" i="1" s="1"/>
  <c r="E98" i="1"/>
  <c r="E97" i="1" s="1"/>
  <c r="D98" i="1"/>
  <c r="C98" i="1"/>
  <c r="B98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F12" i="1" s="1"/>
  <c r="F172" i="1" s="1"/>
  <c r="E65" i="1"/>
  <c r="D65" i="1"/>
  <c r="C65" i="1"/>
  <c r="B65" i="1"/>
  <c r="G61" i="1"/>
  <c r="F61" i="1"/>
  <c r="E61" i="1"/>
  <c r="D61" i="1"/>
  <c r="C61" i="1"/>
  <c r="B61" i="1"/>
  <c r="G57" i="1"/>
  <c r="C57" i="1"/>
  <c r="C51" i="1" s="1"/>
  <c r="G52" i="1"/>
  <c r="G51" i="1" s="1"/>
  <c r="C52" i="1"/>
  <c r="F51" i="1"/>
  <c r="E51" i="1"/>
  <c r="D51" i="1"/>
  <c r="B51" i="1"/>
  <c r="G46" i="1"/>
  <c r="C46" i="1"/>
  <c r="G42" i="1"/>
  <c r="C42" i="1"/>
  <c r="C41" i="1" s="1"/>
  <c r="C12" i="1" s="1"/>
  <c r="C172" i="1" s="1"/>
  <c r="G41" i="1"/>
  <c r="F41" i="1"/>
  <c r="E41" i="1"/>
  <c r="D41" i="1"/>
  <c r="B41" i="1"/>
  <c r="G31" i="1"/>
  <c r="F31" i="1"/>
  <c r="E31" i="1"/>
  <c r="E12" i="1" s="1"/>
  <c r="E172" i="1" s="1"/>
  <c r="D31" i="1"/>
  <c r="C31" i="1"/>
  <c r="B31" i="1"/>
  <c r="G21" i="1"/>
  <c r="F21" i="1"/>
  <c r="E21" i="1"/>
  <c r="D21" i="1"/>
  <c r="C21" i="1"/>
  <c r="B21" i="1"/>
  <c r="D12" i="1"/>
  <c r="B12" i="1"/>
  <c r="G12" i="1" l="1"/>
  <c r="G172" i="1" s="1"/>
  <c r="D172" i="1"/>
  <c r="B172" i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<sst xmlns="http://schemas.openxmlformats.org/spreadsheetml/2006/main" count="175" uniqueCount="89">
  <si>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</si>
  <si>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</si>
  <si>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</si>
  <si>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septiembre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</si>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</sst>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0273CEF-318B-4077-A652-BEAA6ECA2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0E723E-EF3E-47D6-9864-8B7039EF6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FA829DA-3DE2-4617-BC59-F738AF807C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44E1D6-CA9E-4D8A-A539-1B33145F1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1DCB-5A08-44BA-A521-617B9FBF9334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C25" sqref="C25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139977005.84</v>
      </c>
      <c r="C12" s="22">
        <f t="shared" si="0"/>
        <v>2.4978362489491701E-8</v>
      </c>
      <c r="D12" s="22">
        <f t="shared" si="0"/>
        <v>139977005.84000003</v>
      </c>
      <c r="E12" s="22">
        <f t="shared" si="0"/>
        <v>99652205.340000018</v>
      </c>
      <c r="F12" s="22">
        <f t="shared" si="0"/>
        <v>92124683.400000006</v>
      </c>
      <c r="G12" s="22">
        <f t="shared" si="0"/>
        <v>40324800.500000007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139977005.84</v>
      </c>
      <c r="C41" s="26">
        <f t="shared" si="3"/>
        <v>-37743.179999975022</v>
      </c>
      <c r="D41" s="26">
        <f>SUM(D42:D50)</f>
        <v>139939262.66000003</v>
      </c>
      <c r="E41" s="26">
        <f>SUM(E42:E50)</f>
        <v>99614462.160000011</v>
      </c>
      <c r="F41" s="26">
        <f>SUM(F42:F50)</f>
        <v>92086940.219999999</v>
      </c>
      <c r="G41" s="26">
        <f t="shared" si="3"/>
        <v>40324800.500000007</v>
      </c>
    </row>
    <row r="42" spans="1:7">
      <c r="A42" s="25" t="s">
        <v>43</v>
      </c>
      <c r="B42" s="26">
        <v>137112077.47999999</v>
      </c>
      <c r="C42" s="26">
        <f>+D42-B42</f>
        <v>12137.630000025034</v>
      </c>
      <c r="D42" s="26">
        <v>137124215.11000001</v>
      </c>
      <c r="E42" s="26">
        <v>97754390.730000004</v>
      </c>
      <c r="F42" s="26">
        <v>90465611.010000005</v>
      </c>
      <c r="G42" s="26">
        <f>D42-E42</f>
        <v>39369824.38000001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2864928.36</v>
      </c>
      <c r="C46" s="26">
        <f t="shared" ref="C46" si="4">+D46-B46</f>
        <v>-49880.810000000056</v>
      </c>
      <c r="D46" s="26">
        <v>2815047.55</v>
      </c>
      <c r="E46" s="26">
        <v>1860071.43</v>
      </c>
      <c r="F46" s="26">
        <v>1621329.21</v>
      </c>
      <c r="G46" s="26">
        <f>D46-E46</f>
        <v>954976.11999999988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37743.18</v>
      </c>
      <c r="D51" s="26">
        <f t="shared" si="5"/>
        <v>37743.18</v>
      </c>
      <c r="E51" s="26">
        <f t="shared" si="5"/>
        <v>37743.18</v>
      </c>
      <c r="F51" s="26">
        <f t="shared" si="5"/>
        <v>37743.18</v>
      </c>
      <c r="G51" s="26">
        <f t="shared" si="5"/>
        <v>0</v>
      </c>
    </row>
    <row r="52" spans="1:7">
      <c r="A52" s="25" t="s">
        <v>53</v>
      </c>
      <c r="B52" s="30">
        <v>0</v>
      </c>
      <c r="C52" s="26">
        <f t="shared" ref="C52" si="6">+D52-B52</f>
        <v>25331.18</v>
      </c>
      <c r="D52" s="30">
        <v>25331.18</v>
      </c>
      <c r="E52" s="30">
        <v>25331.18</v>
      </c>
      <c r="F52" s="30">
        <v>25331.18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>
        <v>0</v>
      </c>
      <c r="C57" s="26">
        <f t="shared" ref="C57" si="7">+D57-B57</f>
        <v>12412</v>
      </c>
      <c r="D57" s="26">
        <v>12412</v>
      </c>
      <c r="E57" s="26">
        <v>12412</v>
      </c>
      <c r="F57" s="26">
        <v>12412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8">SUM(B62:B64)</f>
        <v>0</v>
      </c>
      <c r="C61" s="26">
        <f t="shared" si="8"/>
        <v>0</v>
      </c>
      <c r="D61" s="26">
        <f t="shared" si="8"/>
        <v>0</v>
      </c>
      <c r="E61" s="26">
        <f t="shared" si="8"/>
        <v>0</v>
      </c>
      <c r="F61" s="26">
        <f t="shared" si="8"/>
        <v>0</v>
      </c>
      <c r="G61" s="26">
        <f t="shared" si="8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9">SUM(B66:B70,B72:B73)</f>
        <v>0</v>
      </c>
      <c r="C65" s="26">
        <f t="shared" si="9"/>
        <v>0</v>
      </c>
      <c r="D65" s="26">
        <f t="shared" si="9"/>
        <v>0</v>
      </c>
      <c r="E65" s="26">
        <f t="shared" si="9"/>
        <v>0</v>
      </c>
      <c r="F65" s="26">
        <f t="shared" si="9"/>
        <v>0</v>
      </c>
      <c r="G65" s="26">
        <f t="shared" si="9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10">SUM(B75:B77)</f>
        <v>0</v>
      </c>
      <c r="C74" s="26">
        <f t="shared" si="10"/>
        <v>0</v>
      </c>
      <c r="D74" s="26">
        <f t="shared" si="10"/>
        <v>0</v>
      </c>
      <c r="E74" s="26">
        <f t="shared" si="10"/>
        <v>0</v>
      </c>
      <c r="F74" s="26">
        <f t="shared" si="10"/>
        <v>0</v>
      </c>
      <c r="G74" s="26">
        <f t="shared" si="10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11">SUM(B79:B85)</f>
        <v>0</v>
      </c>
      <c r="C78" s="26">
        <f t="shared" si="11"/>
        <v>0</v>
      </c>
      <c r="D78" s="26">
        <f t="shared" si="11"/>
        <v>0</v>
      </c>
      <c r="E78" s="26">
        <f t="shared" si="11"/>
        <v>0</v>
      </c>
      <c r="F78" s="26">
        <f t="shared" si="11"/>
        <v>0</v>
      </c>
      <c r="G78" s="26">
        <f t="shared" si="11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2">SUM(B98,B106,B116,B126,B136,B146,B150,B159,B163)</f>
        <v>0</v>
      </c>
      <c r="C97" s="22">
        <f t="shared" si="12"/>
        <v>2287000</v>
      </c>
      <c r="D97" s="22">
        <f t="shared" si="12"/>
        <v>2287000</v>
      </c>
      <c r="E97" s="22">
        <f t="shared" si="12"/>
        <v>2287000</v>
      </c>
      <c r="F97" s="22">
        <f t="shared" si="12"/>
        <v>2115575</v>
      </c>
      <c r="G97" s="22">
        <f t="shared" si="12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3">SUM(C99:C105)</f>
        <v>0</v>
      </c>
      <c r="D98" s="26">
        <f t="shared" si="13"/>
        <v>0</v>
      </c>
      <c r="E98" s="26">
        <f t="shared" si="13"/>
        <v>0</v>
      </c>
      <c r="F98" s="26">
        <f t="shared" si="13"/>
        <v>0</v>
      </c>
      <c r="G98" s="26">
        <f t="shared" si="13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4">SUM(B107:B115)</f>
        <v>0</v>
      </c>
      <c r="C106" s="26">
        <f t="shared" si="14"/>
        <v>0</v>
      </c>
      <c r="D106" s="26">
        <f t="shared" si="14"/>
        <v>0</v>
      </c>
      <c r="E106" s="26">
        <f t="shared" si="14"/>
        <v>0</v>
      </c>
      <c r="F106" s="26">
        <f t="shared" si="14"/>
        <v>0</v>
      </c>
      <c r="G106" s="26">
        <f t="shared" si="14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5">SUM(B117:B125)</f>
        <v>0</v>
      </c>
      <c r="C116" s="26">
        <f t="shared" si="15"/>
        <v>0</v>
      </c>
      <c r="D116" s="26">
        <f t="shared" si="15"/>
        <v>0</v>
      </c>
      <c r="E116" s="26">
        <f t="shared" si="15"/>
        <v>0</v>
      </c>
      <c r="F116" s="26">
        <f t="shared" si="15"/>
        <v>0</v>
      </c>
      <c r="G116" s="26">
        <f t="shared" si="15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F126" si="16">SUM(B127:B135)</f>
        <v>0</v>
      </c>
      <c r="C126" s="26">
        <f t="shared" si="16"/>
        <v>1063100</v>
      </c>
      <c r="D126" s="26">
        <f t="shared" si="16"/>
        <v>1063100</v>
      </c>
      <c r="E126" s="26">
        <f t="shared" si="16"/>
        <v>1063100</v>
      </c>
      <c r="F126" s="26">
        <f t="shared" si="16"/>
        <v>891675</v>
      </c>
      <c r="G126" s="26">
        <f>SUM(G127:G135)</f>
        <v>0</v>
      </c>
    </row>
    <row r="127" spans="1:7">
      <c r="A127" s="25" t="s">
        <v>43</v>
      </c>
      <c r="B127" s="26">
        <v>0</v>
      </c>
      <c r="C127" s="26">
        <v>1063100</v>
      </c>
      <c r="D127" s="26">
        <v>1063100</v>
      </c>
      <c r="E127" s="26">
        <v>1063100</v>
      </c>
      <c r="F127" s="26">
        <v>891675</v>
      </c>
      <c r="G127" s="26">
        <f>+D127-E127</f>
        <v>0</v>
      </c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7">SUM(B137:B145)</f>
        <v>0</v>
      </c>
      <c r="C136" s="26">
        <f t="shared" si="17"/>
        <v>1223900</v>
      </c>
      <c r="D136" s="26">
        <f t="shared" si="17"/>
        <v>1223900</v>
      </c>
      <c r="E136" s="26">
        <f t="shared" si="17"/>
        <v>1223900</v>
      </c>
      <c r="F136" s="26">
        <f t="shared" si="17"/>
        <v>1223900</v>
      </c>
      <c r="G136" s="26">
        <f t="shared" si="17"/>
        <v>0</v>
      </c>
    </row>
    <row r="137" spans="1:7">
      <c r="A137" s="25" t="s">
        <v>53</v>
      </c>
      <c r="B137" s="26">
        <v>0</v>
      </c>
      <c r="C137" s="26">
        <v>1200400</v>
      </c>
      <c r="D137" s="26">
        <v>1200400</v>
      </c>
      <c r="E137" s="26">
        <v>1200400</v>
      </c>
      <c r="F137" s="26">
        <v>1200400</v>
      </c>
      <c r="G137" s="26">
        <f>+D137-E137</f>
        <v>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>
        <v>0</v>
      </c>
      <c r="C145" s="26">
        <v>23500</v>
      </c>
      <c r="D145" s="26">
        <v>23500</v>
      </c>
      <c r="E145" s="26">
        <v>23500</v>
      </c>
      <c r="F145" s="26">
        <v>23500</v>
      </c>
      <c r="G145" s="26">
        <f>+D145-E145</f>
        <v>0</v>
      </c>
    </row>
    <row r="146" spans="1:7">
      <c r="A146" s="28" t="s">
        <v>62</v>
      </c>
      <c r="B146" s="26">
        <f t="shared" ref="B146:G146" si="18">SUM(B147:B149)</f>
        <v>0</v>
      </c>
      <c r="C146" s="26">
        <f t="shared" si="18"/>
        <v>0</v>
      </c>
      <c r="D146" s="26">
        <f t="shared" si="18"/>
        <v>0</v>
      </c>
      <c r="E146" s="26">
        <f t="shared" si="18"/>
        <v>0</v>
      </c>
      <c r="F146" s="26">
        <f t="shared" si="18"/>
        <v>0</v>
      </c>
      <c r="G146" s="26">
        <f t="shared" si="18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9">SUM(B151:B155,B157:B158)</f>
        <v>0</v>
      </c>
      <c r="C150" s="26">
        <f t="shared" si="19"/>
        <v>0</v>
      </c>
      <c r="D150" s="26">
        <f t="shared" si="19"/>
        <v>0</v>
      </c>
      <c r="E150" s="26">
        <f t="shared" si="19"/>
        <v>0</v>
      </c>
      <c r="F150" s="26">
        <f t="shared" si="19"/>
        <v>0</v>
      </c>
      <c r="G150" s="26">
        <f t="shared" si="19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20">SUM(B160:B162)</f>
        <v>0</v>
      </c>
      <c r="C159" s="26">
        <f t="shared" si="20"/>
        <v>0</v>
      </c>
      <c r="D159" s="26">
        <f t="shared" si="20"/>
        <v>0</v>
      </c>
      <c r="E159" s="26">
        <f t="shared" si="20"/>
        <v>0</v>
      </c>
      <c r="F159" s="26">
        <f t="shared" si="20"/>
        <v>0</v>
      </c>
      <c r="G159" s="26">
        <f t="shared" si="20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21">SUM(B164:B170)</f>
        <v>0</v>
      </c>
      <c r="C163" s="26">
        <f t="shared" si="21"/>
        <v>0</v>
      </c>
      <c r="D163" s="26">
        <f t="shared" si="21"/>
        <v>0</v>
      </c>
      <c r="E163" s="26">
        <f t="shared" si="21"/>
        <v>0</v>
      </c>
      <c r="F163" s="26">
        <f t="shared" si="21"/>
        <v>0</v>
      </c>
      <c r="G163" s="26">
        <f t="shared" si="21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139977005.84</v>
      </c>
      <c r="C172" s="44">
        <f t="shared" ref="C172:G172" si="22">+C12+C97</f>
        <v>2287000.0000000251</v>
      </c>
      <c r="D172" s="44">
        <f>+D12+D97</f>
        <v>142264005.84000003</v>
      </c>
      <c r="E172" s="44">
        <f t="shared" si="22"/>
        <v>101939205.34000002</v>
      </c>
      <c r="F172" s="44">
        <f t="shared" si="22"/>
        <v>94240258.400000006</v>
      </c>
      <c r="G172" s="44">
        <f t="shared" si="22"/>
        <v>40324800.500000007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B55AA28D-57B1-4940-97FB-E582A52E25E8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1" fitToHeight="0" orientation="portrait" r:id="rId1"/>
  <headerFooter>
    <oddFooter>&amp;C&amp;"Montserrat Medium,Normal"&amp;12&amp;P/&amp;N</oddFooter>
  </headerFooter>
  <rowBreaks count="1" manualBreakCount="1">
    <brk id="87" max="16383" man="1"/>
  </rowBreaks>
  <ignoredErrors>
    <ignoredError sqref="A12:G17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2025-10-27T19:21:19Z</dcterms:created>
  <dcterms:modified xsi:type="dcterms:W3CDTF">2025-10-27T19:21:50Z</dcterms:modified>
</cp:coreProperties>
</file>